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113002\Desktop\ブログ用\スラブ面内せん断\"/>
    </mc:Choice>
  </mc:AlternateContent>
  <xr:revisionPtr revIDLastSave="0" documentId="13_ncr:1_{9AE3A115-BF43-4E0E-BE3B-3777F19F8E78}" xr6:coauthVersionLast="36" xr6:coauthVersionMax="36" xr10:uidLastSave="{00000000-0000-0000-0000-000000000000}"/>
  <bookViews>
    <workbookView xWindow="0" yWindow="0" windowWidth="29535" windowHeight="15285" xr2:uid="{00000000-000D-0000-FFFF-FFFF00000000}"/>
  </bookViews>
  <sheets>
    <sheet name="1F面内せん断" sheetId="1" r:id="rId1"/>
  </sheets>
  <definedNames>
    <definedName name="_xlnm.Print_Area" localSheetId="0">'1F面内せん断'!$A$1:$W$58</definedName>
  </definedNames>
  <calcPr calcId="191029"/>
</workbook>
</file>

<file path=xl/calcChain.xml><?xml version="1.0" encoding="utf-8"?>
<calcChain xmlns="http://schemas.openxmlformats.org/spreadsheetml/2006/main">
  <c r="J41" i="1" l="1"/>
  <c r="J33" i="1"/>
  <c r="J27" i="1"/>
  <c r="AA20" i="1"/>
  <c r="AA16" i="1"/>
  <c r="AA14" i="1"/>
  <c r="F10" i="1"/>
  <c r="V18" i="1" s="1"/>
  <c r="V22" i="1" s="1"/>
  <c r="F18" i="1" l="1"/>
  <c r="H18" i="1"/>
  <c r="H22" i="1" s="1"/>
  <c r="J18" i="1"/>
  <c r="J22" i="1" s="1"/>
  <c r="L18" i="1"/>
  <c r="L22" i="1" s="1"/>
  <c r="N18" i="1"/>
  <c r="N22" i="1" s="1"/>
  <c r="R18" i="1"/>
  <c r="R22" i="1" s="1"/>
  <c r="P18" i="1"/>
  <c r="P22" i="1" s="1"/>
  <c r="T18" i="1"/>
  <c r="T22" i="1" s="1"/>
  <c r="AA18" i="1" l="1"/>
  <c r="F22" i="1"/>
  <c r="AA22" i="1" l="1"/>
  <c r="G25" i="1"/>
  <c r="G24" i="1" l="1"/>
  <c r="I25" i="1"/>
  <c r="D33" i="1"/>
  <c r="D34" i="1" s="1"/>
  <c r="I24" i="1" l="1"/>
  <c r="D41" i="1"/>
  <c r="D42" i="1" s="1"/>
  <c r="K25" i="1"/>
  <c r="L34" i="1"/>
  <c r="H34" i="1"/>
  <c r="M25" i="1" l="1"/>
  <c r="K24" i="1"/>
  <c r="L42" i="1"/>
  <c r="H42" i="1"/>
  <c r="M24" i="1" l="1"/>
  <c r="O25" i="1"/>
  <c r="Q25" i="1" l="1"/>
  <c r="S25" i="1" s="1"/>
  <c r="U25" i="1" s="1"/>
  <c r="O24" i="1"/>
</calcChain>
</file>

<file path=xl/sharedStrings.xml><?xml version="1.0" encoding="utf-8"?>
<sst xmlns="http://schemas.openxmlformats.org/spreadsheetml/2006/main" count="55" uniqueCount="38">
  <si>
    <t>スラブ面内せん断の検討</t>
  </si>
  <si>
    <t>杭を算定するにあたり、1階床を剛床として各杭の負担せん断力を仮定しているため、</t>
  </si>
  <si>
    <t>各フレームの負担水平力の差分を、1階スラブにて伝達可能であることの確認を行う。</t>
  </si>
  <si>
    <t>検討は一次設計のみとし、スパンは躯体の外面間を用いる。</t>
  </si>
  <si>
    <t>1層地震用重量</t>
  </si>
  <si>
    <t>(kN)</t>
  </si>
  <si>
    <t>基礎部水平震度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</si>
  <si>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</si>
  <si>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</si>
  <si>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</si>
  <si>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</si>
  <si>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</si>
  <si>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</si>
  <si>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</si>
  <si>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</si>
  <si>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</si>
  <si>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Σ</t>
  </si>
  <si>
    <t>1階 せん断力
(kN)</t>
  </si>
  <si>
    <t>1層 地震用重量
(kN)</t>
  </si>
  <si>
    <t>基礎部地震力
(kN)</t>
  </si>
  <si>
    <t>杭負担水平力
(kN)</t>
  </si>
  <si>
    <t>移行せん断力</t>
  </si>
  <si>
    <t>スラブ伝達水平力
(kN)</t>
  </si>
  <si>
    <t>→</t>
  </si>
  <si>
    <t>Fc</t>
  </si>
  <si>
    <t>(N/mm2)</t>
  </si>
  <si>
    <t>sfc=</t>
  </si>
  <si>
    <t>X1-X2</t>
  </si>
  <si>
    <t>スパン</t>
  </si>
  <si>
    <t>(mm)</t>
  </si>
  <si>
    <t>スラブ厚</t>
  </si>
  <si>
    <t>QD=</t>
  </si>
  <si>
    <t>A=</t>
  </si>
  <si>
    <t>(mm2)</t>
  </si>
  <si>
    <t>τ=</t>
  </si>
  <si>
    <t>sfc</t>
  </si>
  <si>
    <t>X2-X3</t>
  </si>
  <si>
    <t>　1階床レベル ─ 各フレーム負担せん断力の伝達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</si>
</sst>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12" x14ac:knownFonts="1">
    <font>
      <sz val="11"/>
      <color theme="1"/>
      <name val="ＭＳ Ｐゴシック"/>
      <family val="2"/>
      <scheme val="minor"/>
    </font>
    <font>
      <sz val="9"/>
      <color rgb="FF000000"/>
      <name val="Meiryo UI"/>
      <family val="3"/>
      <charset val="128"/>
    </font>
    <font>
      <b/>
      <sz val="11"/>
      <color rgb="FF2E75B6"/>
      <name val="Meiryo UI"/>
      <family val="3"/>
      <charset val="128"/>
    </font>
    <font>
      <b/>
      <sz val="9"/>
      <color rgb="FF006100"/>
      <name val="Meiryo UI"/>
      <family val="3"/>
      <charset val="128"/>
    </font>
    <font>
      <b/>
      <sz val="9"/>
      <color rgb="FFFFFFFF"/>
      <name val="Meiryo UI"/>
      <family val="3"/>
      <charset val="128"/>
    </font>
    <font>
      <sz val="9"/>
      <color rgb="FF1F1F1F"/>
      <name val="Meiryo UI"/>
      <family val="3"/>
      <charset val="128"/>
    </font>
    <font>
      <b/>
      <sz val="9.5"/>
      <color rgb="FFFFFFFF"/>
      <name val="Meiryo UI"/>
      <family val="3"/>
      <charset val="128"/>
    </font>
    <font>
      <sz val="8"/>
      <color rgb="FF595959"/>
      <name val="Meiryo UI"/>
      <family val="3"/>
      <charset val="128"/>
    </font>
    <font>
      <b/>
      <sz val="14"/>
      <color rgb="FFFFFFFF"/>
      <name val="Meiryo UI"/>
      <family val="3"/>
      <charset val="128"/>
    </font>
    <font>
      <sz val="9.5"/>
      <color rgb="FF595959"/>
      <name val="Meiryo UI"/>
      <family val="3"/>
      <charset val="128"/>
    </font>
    <font>
      <b/>
      <sz val="10.5"/>
      <color rgb="FFFFFFFF"/>
      <name val="Meiryo UI"/>
      <family val="3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8FD"/>
      </patternFill>
    </fill>
    <fill>
      <patternFill patternType="solid">
        <fgColor rgb="FFC6EFCE"/>
      </patternFill>
    </fill>
    <fill>
      <patternFill patternType="solid">
        <fgColor rgb="FF1F4E79"/>
      </patternFill>
    </fill>
    <fill>
      <patternFill patternType="solid">
        <fgColor rgb="FFDDEBF7"/>
      </patternFill>
    </fill>
    <fill>
      <patternFill patternType="solid">
        <fgColor rgb="FF2E75B6"/>
      </patternFill>
    </fill>
  </fills>
  <borders count="11">
    <border>
      <left/>
      <right/>
      <top/>
      <bottom/>
      <diagonal/>
    </border>
    <border>
      <left style="thin">
        <color rgb="FFC4CFDD"/>
      </left>
      <right style="thin">
        <color rgb="FFC4CFDD"/>
      </right>
      <top style="thin">
        <color rgb="FFC4CFDD"/>
      </top>
      <bottom style="thin">
        <color rgb="FFC4CFDD"/>
      </bottom>
      <diagonal/>
    </border>
    <border>
      <left/>
      <right/>
      <top/>
      <bottom/>
      <diagonal/>
    </border>
    <border>
      <left/>
      <right/>
      <top style="thin">
        <color rgb="FFC4CFDD"/>
      </top>
      <bottom/>
      <diagonal/>
    </border>
    <border>
      <left/>
      <right style="thin">
        <color rgb="FFC4CFDD"/>
      </right>
      <top style="thin">
        <color rgb="FFC4CFDD"/>
      </top>
      <bottom/>
      <diagonal/>
    </border>
    <border>
      <left style="thin">
        <color rgb="FFC4CFDD"/>
      </left>
      <right/>
      <top/>
      <bottom style="thin">
        <color rgb="FFC4CFDD"/>
      </bottom>
      <diagonal/>
    </border>
    <border>
      <left/>
      <right style="thin">
        <color rgb="FFC4CFDD"/>
      </right>
      <top/>
      <bottom style="thin">
        <color rgb="FFC4CFDD"/>
      </bottom>
      <diagonal/>
    </border>
    <border>
      <left/>
      <right style="thin">
        <color rgb="FFC4CFDD"/>
      </right>
      <top style="thin">
        <color rgb="FFC4CFDD"/>
      </top>
      <bottom style="thin">
        <color rgb="FFC4CFDD"/>
      </bottom>
      <diagonal/>
    </border>
    <border>
      <left/>
      <right/>
      <top/>
      <bottom style="thin">
        <color rgb="FFC4CFDD"/>
      </bottom>
      <diagonal/>
    </border>
    <border>
      <left/>
      <right/>
      <top style="thin">
        <color rgb="FFC4CFDD"/>
      </top>
      <bottom style="thin">
        <color rgb="FFC4CFDD"/>
      </bottom>
      <diagonal/>
    </border>
    <border>
      <left style="thin">
        <color rgb="FFC4CFDD"/>
      </left>
      <right style="thin">
        <color rgb="FFC4CFDD"/>
      </right>
      <top/>
      <bottom style="thin">
        <color rgb="FFC4CFD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76" fontId="1" fillId="5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7" xfId="0" applyBorder="1"/>
    <xf numFmtId="0" fontId="1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77" fontId="1" fillId="2" borderId="1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 indent="1"/>
    </xf>
    <xf numFmtId="0" fontId="0" fillId="0" borderId="0" xfId="0" applyAlignment="1"/>
    <xf numFmtId="0" fontId="6" fillId="6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left" vertical="center"/>
    </xf>
  </cellXfs>
  <cellStyles count="1">
    <cellStyle name="標準" xfId="0" builtinId="0"/>
  </cellStyles>
  <dxfs count="4">
    <dxf>
      <font>
        <b/>
        <color rgb="FF9C0006"/>
        <name val="Meiryo UI"/>
      </font>
      <fill>
        <patternFill patternType="solid">
          <fgColor rgb="FFFFC7CE"/>
        </patternFill>
      </fill>
    </dxf>
    <dxf>
      <font>
        <b/>
        <color rgb="FF006100"/>
        <name val="Meiryo UI"/>
      </font>
      <fill>
        <patternFill patternType="solid">
          <fgColor rgb="FFC6EFCE"/>
        </patternFill>
      </fill>
    </dxf>
    <dxf>
      <font>
        <b/>
        <color rgb="FF9C0006"/>
        <name val="Meiryo UI"/>
      </font>
      <fill>
        <patternFill patternType="solid">
          <fgColor rgb="FFFFC7CE"/>
        </patternFill>
      </fill>
    </dxf>
    <dxf>
      <font>
        <b/>
        <color rgb="FF006100"/>
        <name val="Meiryo UI"/>
      </font>
      <fill>
        <patternFill patternType="solid">
          <f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2"/>
  <sheetViews>
    <sheetView showGridLines="0" tabSelected="1" view="pageBreakPreview" zoomScale="85" zoomScaleNormal="85" zoomScaleSheetLayoutView="85" workbookViewId="0">
      <selection activeCell="T36" sqref="T36:U36"/>
    </sheetView>
  </sheetViews>
  <sheetFormatPr defaultRowHeight="13.5" x14ac:dyDescent="0.15"/>
  <cols>
    <col min="1" max="25" width="4" customWidth="1"/>
    <col min="26" max="27" width="9" customWidth="1"/>
  </cols>
  <sheetData>
    <row r="1" spans="1:27" ht="30" customHeight="1" x14ac:dyDescent="0.15">
      <c r="A1" s="2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4.25" customHeight="1" x14ac:dyDescent="0.15">
      <c r="A2" s="1"/>
    </row>
    <row r="3" spans="1:27" ht="14.25" customHeight="1" x14ac:dyDescent="0.15">
      <c r="B3" s="2" t="s">
        <v>1</v>
      </c>
    </row>
    <row r="4" spans="1:27" ht="14.25" customHeight="1" x14ac:dyDescent="0.15">
      <c r="B4" s="2" t="s">
        <v>2</v>
      </c>
    </row>
    <row r="5" spans="1:27" ht="14.25" customHeight="1" x14ac:dyDescent="0.15">
      <c r="B5" s="1"/>
    </row>
    <row r="6" spans="1:27" ht="14.25" customHeight="1" x14ac:dyDescent="0.15">
      <c r="B6" s="2" t="s">
        <v>3</v>
      </c>
    </row>
    <row r="8" spans="1:27" ht="20.100000000000001" customHeight="1" x14ac:dyDescent="0.15">
      <c r="A8" s="26" t="s">
        <v>37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4"/>
      <c r="Y8" s="24"/>
      <c r="Z8" s="24"/>
      <c r="AA8" s="24"/>
    </row>
    <row r="9" spans="1:27" ht="12" customHeight="1" x14ac:dyDescent="0.15">
      <c r="B9" s="17" t="s">
        <v>4</v>
      </c>
      <c r="C9" s="20"/>
      <c r="D9" s="20"/>
      <c r="E9" s="13"/>
      <c r="F9" s="9">
        <v>22822.799999999999</v>
      </c>
      <c r="G9" s="13"/>
      <c r="H9" s="10" t="s">
        <v>5</v>
      </c>
      <c r="I9" s="4"/>
    </row>
    <row r="10" spans="1:27" ht="12" customHeight="1" x14ac:dyDescent="0.15">
      <c r="B10" s="17" t="s">
        <v>6</v>
      </c>
      <c r="C10" s="20"/>
      <c r="D10" s="20"/>
      <c r="E10" s="13"/>
      <c r="F10" s="22">
        <f>F9*0.1/AA16</f>
        <v>1.4607330546632439E-2</v>
      </c>
      <c r="G10" s="13"/>
      <c r="H10" s="3"/>
      <c r="I10" s="4"/>
    </row>
    <row r="11" spans="1:27" ht="12" customHeight="1" x14ac:dyDescent="0.15">
      <c r="B11" s="3"/>
      <c r="C11" s="4"/>
      <c r="D11" s="4"/>
      <c r="E11" s="4"/>
    </row>
    <row r="12" spans="1:27" ht="12" customHeight="1" x14ac:dyDescent="0.15">
      <c r="B12" s="3"/>
      <c r="C12" s="4"/>
      <c r="D12" s="4"/>
      <c r="E12" s="4"/>
      <c r="F12" s="5" t="s">
        <v>7</v>
      </c>
      <c r="G12" s="6"/>
      <c r="H12" s="5" t="s">
        <v>8</v>
      </c>
      <c r="I12" s="6"/>
      <c r="J12" s="5" t="s">
        <v>9</v>
      </c>
      <c r="K12" s="6"/>
      <c r="L12" s="5" t="s">
        <v>10</v>
      </c>
      <c r="M12" s="6"/>
      <c r="N12" s="5" t="s">
        <v>11</v>
      </c>
      <c r="O12" s="6"/>
      <c r="P12" s="5" t="s">
        <v>12</v>
      </c>
      <c r="Q12" s="6"/>
      <c r="R12" s="5" t="s">
        <v>13</v>
      </c>
      <c r="S12" s="6"/>
      <c r="T12" s="5" t="s">
        <v>14</v>
      </c>
      <c r="U12" s="6"/>
      <c r="V12" s="5" t="s">
        <v>15</v>
      </c>
      <c r="W12" s="6"/>
      <c r="X12" s="3"/>
      <c r="Y12" s="4"/>
      <c r="Z12" s="3"/>
      <c r="AA12" s="5" t="s">
        <v>16</v>
      </c>
    </row>
    <row r="13" spans="1:27" ht="12" customHeight="1" x14ac:dyDescent="0.15">
      <c r="B13" s="4"/>
      <c r="C13" s="4"/>
      <c r="D13" s="4"/>
      <c r="E13" s="4"/>
      <c r="F13" s="7"/>
      <c r="G13" s="8"/>
      <c r="H13" s="7"/>
      <c r="I13" s="8"/>
      <c r="J13" s="7"/>
      <c r="K13" s="8"/>
      <c r="L13" s="7"/>
      <c r="M13" s="8"/>
      <c r="N13" s="7"/>
      <c r="O13" s="8"/>
      <c r="P13" s="7"/>
      <c r="Q13" s="8"/>
      <c r="R13" s="7"/>
      <c r="S13" s="8"/>
      <c r="T13" s="7"/>
      <c r="U13" s="8"/>
      <c r="V13" s="7"/>
      <c r="W13" s="8"/>
      <c r="X13" s="4"/>
      <c r="Y13" s="4"/>
      <c r="Z13" s="4"/>
      <c r="AA13" s="21"/>
    </row>
    <row r="14" spans="1:27" ht="12" customHeight="1" x14ac:dyDescent="0.15">
      <c r="B14" s="17" t="s">
        <v>17</v>
      </c>
      <c r="C14" s="18"/>
      <c r="D14" s="18"/>
      <c r="E14" s="6"/>
      <c r="F14" s="9">
        <v>1064.5</v>
      </c>
      <c r="G14" s="6"/>
      <c r="H14" s="9">
        <v>3500</v>
      </c>
      <c r="I14" s="6"/>
      <c r="J14" s="9">
        <v>4999.6000000000004</v>
      </c>
      <c r="K14" s="6"/>
      <c r="L14" s="9">
        <v>4950.1000000000004</v>
      </c>
      <c r="M14" s="6"/>
      <c r="N14" s="9">
        <v>4878.8999999999996</v>
      </c>
      <c r="O14" s="6"/>
      <c r="P14" s="9">
        <v>3585.3</v>
      </c>
      <c r="Q14" s="6"/>
      <c r="R14" s="9">
        <v>3558.6</v>
      </c>
      <c r="S14" s="6"/>
      <c r="T14" s="9">
        <v>3534.1</v>
      </c>
      <c r="U14" s="6"/>
      <c r="V14" s="9">
        <v>886.9</v>
      </c>
      <c r="W14" s="6"/>
      <c r="X14" s="3"/>
      <c r="Y14" s="4"/>
      <c r="Z14" s="3"/>
      <c r="AA14" s="11">
        <f>SUM(F14:V14)</f>
        <v>30957.999999999996</v>
      </c>
    </row>
    <row r="15" spans="1:27" ht="12" customHeight="1" x14ac:dyDescent="0.15">
      <c r="B15" s="7"/>
      <c r="C15" s="19"/>
      <c r="D15" s="19"/>
      <c r="E15" s="8"/>
      <c r="F15" s="7"/>
      <c r="G15" s="8"/>
      <c r="H15" s="7"/>
      <c r="I15" s="8"/>
      <c r="J15" s="7"/>
      <c r="K15" s="8"/>
      <c r="L15" s="7"/>
      <c r="M15" s="8"/>
      <c r="N15" s="7"/>
      <c r="O15" s="8"/>
      <c r="P15" s="7"/>
      <c r="Q15" s="8"/>
      <c r="R15" s="7"/>
      <c r="S15" s="8"/>
      <c r="T15" s="7"/>
      <c r="U15" s="8"/>
      <c r="V15" s="7"/>
      <c r="W15" s="8"/>
      <c r="X15" s="4"/>
      <c r="Y15" s="4"/>
      <c r="Z15" s="4"/>
      <c r="AA15" s="21"/>
    </row>
    <row r="16" spans="1:27" ht="12" customHeight="1" x14ac:dyDescent="0.15">
      <c r="B16" s="17" t="s">
        <v>18</v>
      </c>
      <c r="C16" s="18"/>
      <c r="D16" s="18"/>
      <c r="E16" s="6"/>
      <c r="F16" s="9">
        <v>19581.8</v>
      </c>
      <c r="G16" s="6"/>
      <c r="H16" s="9">
        <v>893.4</v>
      </c>
      <c r="I16" s="6"/>
      <c r="J16" s="9">
        <v>21912.7</v>
      </c>
      <c r="K16" s="6"/>
      <c r="L16" s="9">
        <v>19801.8</v>
      </c>
      <c r="M16" s="6"/>
      <c r="N16" s="9">
        <v>20187.3</v>
      </c>
      <c r="O16" s="6"/>
      <c r="P16" s="9">
        <v>19151.900000000001</v>
      </c>
      <c r="Q16" s="6"/>
      <c r="R16" s="9">
        <v>19403.099999999999</v>
      </c>
      <c r="S16" s="6"/>
      <c r="T16" s="9">
        <v>19678.400000000001</v>
      </c>
      <c r="U16" s="6"/>
      <c r="V16" s="9">
        <v>15631.7</v>
      </c>
      <c r="W16" s="6"/>
      <c r="X16" s="3"/>
      <c r="Y16" s="4"/>
      <c r="Z16" s="3"/>
      <c r="AA16" s="11">
        <f>SUM(F16:V16)</f>
        <v>156242.1</v>
      </c>
    </row>
    <row r="17" spans="2:27" ht="12" customHeight="1" x14ac:dyDescent="0.15">
      <c r="B17" s="7"/>
      <c r="C17" s="19"/>
      <c r="D17" s="19"/>
      <c r="E17" s="8"/>
      <c r="F17" s="7"/>
      <c r="G17" s="8"/>
      <c r="H17" s="7"/>
      <c r="I17" s="8"/>
      <c r="J17" s="7"/>
      <c r="K17" s="8"/>
      <c r="L17" s="7"/>
      <c r="M17" s="8"/>
      <c r="N17" s="7"/>
      <c r="O17" s="8"/>
      <c r="P17" s="7"/>
      <c r="Q17" s="8"/>
      <c r="R17" s="7"/>
      <c r="S17" s="8"/>
      <c r="T17" s="7"/>
      <c r="U17" s="8"/>
      <c r="V17" s="7"/>
      <c r="W17" s="8"/>
      <c r="X17" s="4"/>
      <c r="Y17" s="4"/>
      <c r="Z17" s="4"/>
      <c r="AA17" s="21"/>
    </row>
    <row r="18" spans="2:27" ht="12" customHeight="1" x14ac:dyDescent="0.15">
      <c r="B18" s="17" t="s">
        <v>19</v>
      </c>
      <c r="C18" s="18"/>
      <c r="D18" s="18"/>
      <c r="E18" s="6"/>
      <c r="F18" s="11">
        <f>F16*$F$10</f>
        <v>286.0378252980471</v>
      </c>
      <c r="G18" s="6"/>
      <c r="H18" s="11">
        <f>H16*$F$10</f>
        <v>13.050189110361421</v>
      </c>
      <c r="I18" s="6"/>
      <c r="J18" s="11">
        <f>J16*$F$10</f>
        <v>320.08605206919265</v>
      </c>
      <c r="K18" s="6"/>
      <c r="L18" s="11">
        <f>L16*$F$10</f>
        <v>289.2514380183062</v>
      </c>
      <c r="M18" s="6"/>
      <c r="N18" s="11">
        <f>N16*$F$10</f>
        <v>294.88256394403305</v>
      </c>
      <c r="O18" s="6"/>
      <c r="P18" s="11">
        <f>P16*$F$10</f>
        <v>279.75813389604986</v>
      </c>
      <c r="Q18" s="6"/>
      <c r="R18" s="11">
        <f>R16*$F$10</f>
        <v>283.42749532936386</v>
      </c>
      <c r="S18" s="6"/>
      <c r="T18" s="11">
        <f>T16*$F$10</f>
        <v>287.44889342885182</v>
      </c>
      <c r="U18" s="6"/>
      <c r="V18" s="11">
        <f>V16*$F$10</f>
        <v>228.33740890579432</v>
      </c>
      <c r="W18" s="6"/>
      <c r="X18" s="3"/>
      <c r="Y18" s="4"/>
      <c r="Z18" s="3"/>
      <c r="AA18" s="11">
        <f>SUM(F18:V18)</f>
        <v>2282.2800000000002</v>
      </c>
    </row>
    <row r="19" spans="2:27" ht="12" customHeight="1" x14ac:dyDescent="0.15">
      <c r="B19" s="7"/>
      <c r="C19" s="19"/>
      <c r="D19" s="19"/>
      <c r="E19" s="8"/>
      <c r="F19" s="7"/>
      <c r="G19" s="8"/>
      <c r="H19" s="7"/>
      <c r="I19" s="8"/>
      <c r="J19" s="7"/>
      <c r="K19" s="8"/>
      <c r="L19" s="7"/>
      <c r="M19" s="8"/>
      <c r="N19" s="7"/>
      <c r="O19" s="8"/>
      <c r="P19" s="7"/>
      <c r="Q19" s="8"/>
      <c r="R19" s="7"/>
      <c r="S19" s="8"/>
      <c r="T19" s="7"/>
      <c r="U19" s="8"/>
      <c r="V19" s="7"/>
      <c r="W19" s="8"/>
      <c r="X19" s="4"/>
      <c r="Y19" s="4"/>
      <c r="Z19" s="4"/>
      <c r="AA19" s="21"/>
    </row>
    <row r="20" spans="2:27" ht="12" customHeight="1" x14ac:dyDescent="0.15">
      <c r="B20" s="17" t="s">
        <v>20</v>
      </c>
      <c r="C20" s="18"/>
      <c r="D20" s="18"/>
      <c r="E20" s="6"/>
      <c r="F20" s="9">
        <v>4174.6000000000004</v>
      </c>
      <c r="G20" s="6"/>
      <c r="H20" s="9">
        <v>830.5</v>
      </c>
      <c r="I20" s="6"/>
      <c r="J20" s="9">
        <v>3431.8</v>
      </c>
      <c r="K20" s="6"/>
      <c r="L20" s="9">
        <v>3431.8</v>
      </c>
      <c r="M20" s="6"/>
      <c r="N20" s="9">
        <v>3431.8</v>
      </c>
      <c r="O20" s="6"/>
      <c r="P20" s="9">
        <v>3431.8</v>
      </c>
      <c r="Q20" s="6"/>
      <c r="R20" s="9">
        <v>3431.8</v>
      </c>
      <c r="S20" s="6"/>
      <c r="T20" s="9">
        <v>3431.8</v>
      </c>
      <c r="U20" s="6"/>
      <c r="V20" s="9">
        <v>4174.6000000000004</v>
      </c>
      <c r="W20" s="6"/>
      <c r="X20" s="3"/>
      <c r="Y20" s="4"/>
      <c r="Z20" s="3"/>
      <c r="AA20" s="11">
        <f>SUM(F20:V20)</f>
        <v>29770.5</v>
      </c>
    </row>
    <row r="21" spans="2:27" ht="12" customHeight="1" x14ac:dyDescent="0.15">
      <c r="B21" s="7"/>
      <c r="C21" s="19"/>
      <c r="D21" s="19"/>
      <c r="E21" s="8"/>
      <c r="F21" s="7"/>
      <c r="G21" s="8"/>
      <c r="H21" s="7"/>
      <c r="I21" s="8"/>
      <c r="J21" s="7"/>
      <c r="K21" s="8"/>
      <c r="L21" s="7"/>
      <c r="M21" s="8"/>
      <c r="N21" s="7"/>
      <c r="O21" s="8"/>
      <c r="P21" s="7"/>
      <c r="Q21" s="8"/>
      <c r="R21" s="7"/>
      <c r="S21" s="8"/>
      <c r="T21" s="7"/>
      <c r="U21" s="8"/>
      <c r="V21" s="7"/>
      <c r="W21" s="8"/>
      <c r="X21" s="4"/>
      <c r="Y21" s="4"/>
      <c r="Z21" s="4"/>
      <c r="AA21" s="21"/>
    </row>
    <row r="22" spans="2:27" ht="12" customHeight="1" x14ac:dyDescent="0.15">
      <c r="B22" s="17" t="s">
        <v>21</v>
      </c>
      <c r="C22" s="18"/>
      <c r="D22" s="18"/>
      <c r="E22" s="6"/>
      <c r="F22" s="11">
        <f>F20-F14-F18</f>
        <v>2824.0621747019532</v>
      </c>
      <c r="G22" s="6"/>
      <c r="H22" s="11">
        <f>H20-H14-H18</f>
        <v>-2682.5501891103613</v>
      </c>
      <c r="I22" s="6"/>
      <c r="J22" s="11">
        <f>J20-J14-J18</f>
        <v>-1887.8860520691928</v>
      </c>
      <c r="K22" s="6"/>
      <c r="L22" s="11">
        <f>L20-L14-L18</f>
        <v>-1807.5514380183063</v>
      </c>
      <c r="M22" s="6"/>
      <c r="N22" s="11">
        <f>N20-N14-N18</f>
        <v>-1741.9825639440326</v>
      </c>
      <c r="O22" s="6"/>
      <c r="P22" s="11">
        <f>P20-P14-P18</f>
        <v>-433.25813389604986</v>
      </c>
      <c r="Q22" s="6"/>
      <c r="R22" s="11">
        <f>R20-R14-R18</f>
        <v>-410.22749532936359</v>
      </c>
      <c r="S22" s="6"/>
      <c r="T22" s="11">
        <f>T20-T14-T18</f>
        <v>-389.74889342885155</v>
      </c>
      <c r="U22" s="6"/>
      <c r="V22" s="11">
        <f>V20-V14-V18</f>
        <v>3059.362591094206</v>
      </c>
      <c r="W22" s="6"/>
      <c r="X22" s="3"/>
      <c r="Y22" s="4"/>
      <c r="Z22" s="3"/>
      <c r="AA22" s="11">
        <f>SUM(F22:V22)</f>
        <v>-3469.7799999999984</v>
      </c>
    </row>
    <row r="23" spans="2:27" ht="12" customHeight="1" x14ac:dyDescent="0.15">
      <c r="B23" s="7"/>
      <c r="C23" s="19"/>
      <c r="D23" s="19"/>
      <c r="E23" s="8"/>
      <c r="F23" s="7"/>
      <c r="G23" s="8"/>
      <c r="H23" s="7"/>
      <c r="I23" s="8"/>
      <c r="J23" s="7"/>
      <c r="K23" s="8"/>
      <c r="L23" s="7"/>
      <c r="M23" s="8"/>
      <c r="N23" s="7"/>
      <c r="O23" s="8"/>
      <c r="P23" s="7"/>
      <c r="Q23" s="8"/>
      <c r="R23" s="7"/>
      <c r="S23" s="8"/>
      <c r="T23" s="7"/>
      <c r="U23" s="8"/>
      <c r="V23" s="7"/>
      <c r="W23" s="8"/>
      <c r="X23" s="4"/>
      <c r="Y23" s="4"/>
      <c r="Z23" s="4"/>
      <c r="AA23" s="21"/>
    </row>
    <row r="24" spans="2:27" ht="13.5" customHeight="1" x14ac:dyDescent="0.15">
      <c r="B24" s="17" t="s">
        <v>22</v>
      </c>
      <c r="C24" s="18"/>
      <c r="D24" s="18"/>
      <c r="E24" s="6"/>
      <c r="F24" s="3"/>
      <c r="G24" s="16" t="str">
        <f>IF(G25&gt;=0,"←","→")</f>
        <v>←</v>
      </c>
      <c r="H24" s="4"/>
      <c r="I24" s="16" t="str">
        <f>IF(I25&gt;=0,"←","→")</f>
        <v>←</v>
      </c>
      <c r="J24" s="4"/>
      <c r="K24" s="16" t="str">
        <f>IF(K25&gt;=0,"←","→")</f>
        <v>→</v>
      </c>
      <c r="L24" s="4"/>
      <c r="M24" s="16" t="str">
        <f>IF(M25&gt;=0,"←","→")</f>
        <v>→</v>
      </c>
      <c r="N24" s="4"/>
      <c r="O24" s="16" t="str">
        <f>IF(O25&gt;=0,"←","→")</f>
        <v>→</v>
      </c>
      <c r="P24" s="4"/>
      <c r="Q24" s="16" t="s">
        <v>23</v>
      </c>
      <c r="R24" s="4"/>
      <c r="S24" s="16" t="s">
        <v>23</v>
      </c>
      <c r="T24" s="4"/>
      <c r="U24" s="16" t="s">
        <v>23</v>
      </c>
      <c r="V24" s="4"/>
      <c r="W24" s="3"/>
      <c r="X24" s="3"/>
      <c r="Y24" s="4"/>
    </row>
    <row r="25" spans="2:27" ht="13.5" customHeight="1" x14ac:dyDescent="0.15">
      <c r="B25" s="7"/>
      <c r="C25" s="19"/>
      <c r="D25" s="19"/>
      <c r="E25" s="8"/>
      <c r="F25" s="4"/>
      <c r="G25" s="11">
        <f>F22</f>
        <v>2824.0621747019532</v>
      </c>
      <c r="H25" s="13"/>
      <c r="I25" s="11">
        <f>G25+H22</f>
        <v>141.51198559159184</v>
      </c>
      <c r="J25" s="13"/>
      <c r="K25" s="11">
        <f>I25+J22</f>
        <v>-1746.374066477601</v>
      </c>
      <c r="L25" s="13"/>
      <c r="M25" s="11">
        <f>K25+L22</f>
        <v>-3553.9255044959073</v>
      </c>
      <c r="N25" s="13"/>
      <c r="O25" s="11">
        <f>M25+N22</f>
        <v>-5295.9080684399396</v>
      </c>
      <c r="P25" s="13"/>
      <c r="Q25" s="11">
        <f>O25+P22</f>
        <v>-5729.1662023359895</v>
      </c>
      <c r="R25" s="13"/>
      <c r="S25" s="11">
        <f>Q25+R22</f>
        <v>-6139.3936976653531</v>
      </c>
      <c r="T25" s="13"/>
      <c r="U25" s="11">
        <f>S25+T22</f>
        <v>-6529.1425910942044</v>
      </c>
      <c r="V25" s="13"/>
      <c r="W25" s="4"/>
      <c r="X25" s="3"/>
      <c r="Y25" s="4"/>
    </row>
    <row r="26" spans="2:27" ht="12" customHeight="1" x14ac:dyDescent="0.15">
      <c r="F26" s="1"/>
      <c r="G26" s="1"/>
      <c r="H26" s="1"/>
      <c r="I26" s="1"/>
      <c r="J26" s="1"/>
      <c r="K26" s="1"/>
      <c r="L26" s="1"/>
      <c r="M26" s="1"/>
      <c r="N26" s="1"/>
      <c r="O26" s="1"/>
      <c r="Y26" s="1"/>
    </row>
    <row r="27" spans="2:27" ht="13.5" customHeight="1" x14ac:dyDescent="0.15">
      <c r="B27" s="17" t="s">
        <v>24</v>
      </c>
      <c r="C27" s="13"/>
      <c r="D27" s="14">
        <v>36</v>
      </c>
      <c r="E27" s="13"/>
      <c r="F27" s="10" t="s">
        <v>25</v>
      </c>
      <c r="G27" s="4"/>
      <c r="H27" s="12" t="s">
        <v>26</v>
      </c>
      <c r="I27" s="4"/>
      <c r="J27" s="22">
        <f>MIN(D27/30,0.49+D27/100)*1.5</f>
        <v>1.2749999999999999</v>
      </c>
      <c r="K27" s="13"/>
      <c r="L27" s="10" t="s">
        <v>25</v>
      </c>
      <c r="M27" s="4"/>
      <c r="N27" s="1"/>
      <c r="O27" s="1"/>
      <c r="X27" s="1"/>
    </row>
    <row r="28" spans="2:27" ht="12" customHeight="1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2:27" ht="12" customHeight="1" x14ac:dyDescent="0.15">
      <c r="B29" s="25" t="s">
        <v>27</v>
      </c>
      <c r="C29" s="25"/>
      <c r="D29" s="25"/>
      <c r="E29" s="25"/>
      <c r="F29" s="25"/>
      <c r="G29" s="25"/>
      <c r="H29" s="3"/>
      <c r="I29" s="4"/>
      <c r="J29" s="4"/>
      <c r="K29" s="4"/>
      <c r="L29" s="1"/>
      <c r="M29" s="1"/>
      <c r="N29" s="1"/>
      <c r="O29" s="1"/>
    </row>
    <row r="30" spans="2:27" ht="12" customHeight="1" x14ac:dyDescent="0.15">
      <c r="B30" s="17" t="s">
        <v>28</v>
      </c>
      <c r="C30" s="13"/>
      <c r="D30" s="9">
        <v>11300</v>
      </c>
      <c r="E30" s="13"/>
      <c r="F30" s="10" t="s">
        <v>29</v>
      </c>
      <c r="G30" s="4"/>
      <c r="I30" s="3"/>
      <c r="J30" s="4"/>
      <c r="K30" s="3"/>
      <c r="L30" s="4"/>
      <c r="M30" s="3"/>
      <c r="N30" s="4"/>
      <c r="P30" s="3"/>
      <c r="Q30" s="4"/>
      <c r="R30" s="3"/>
      <c r="S30" s="4"/>
      <c r="T30" s="3"/>
      <c r="U30" s="4"/>
    </row>
    <row r="31" spans="2:27" ht="12" customHeight="1" x14ac:dyDescent="0.15">
      <c r="B31" s="17" t="s">
        <v>30</v>
      </c>
      <c r="C31" s="13"/>
      <c r="D31" s="9">
        <v>250</v>
      </c>
      <c r="E31" s="13"/>
      <c r="F31" s="10" t="s">
        <v>29</v>
      </c>
      <c r="G31" s="4"/>
      <c r="I31" s="3"/>
      <c r="J31" s="4"/>
      <c r="K31" s="3"/>
      <c r="L31" s="4"/>
      <c r="M31" s="3"/>
      <c r="N31" s="4"/>
      <c r="P31" s="3"/>
      <c r="Q31" s="4"/>
      <c r="R31" s="3"/>
      <c r="S31" s="4"/>
      <c r="T31" s="3"/>
      <c r="U31" s="4"/>
    </row>
    <row r="32" spans="2:27" ht="12" customHeight="1" x14ac:dyDescent="0.15">
      <c r="B32" s="1"/>
      <c r="C32" s="1"/>
      <c r="D32" s="1"/>
      <c r="E32" s="1"/>
      <c r="F32" s="1"/>
      <c r="G32" s="1"/>
    </row>
    <row r="33" spans="2:23" ht="13.5" customHeight="1" x14ac:dyDescent="0.15">
      <c r="B33" s="17" t="s">
        <v>31</v>
      </c>
      <c r="C33" s="13"/>
      <c r="D33" s="11">
        <f>ABS(G25)</f>
        <v>2824.0621747019532</v>
      </c>
      <c r="E33" s="13"/>
      <c r="F33" s="10" t="s">
        <v>5</v>
      </c>
      <c r="G33" s="4"/>
      <c r="H33" s="12" t="s">
        <v>32</v>
      </c>
      <c r="I33" s="4"/>
      <c r="J33" s="11">
        <f>D30*D31</f>
        <v>2825000</v>
      </c>
      <c r="K33" s="13"/>
      <c r="L33" s="10" t="s">
        <v>33</v>
      </c>
      <c r="M33" s="4"/>
    </row>
    <row r="34" spans="2:23" ht="13.5" customHeight="1" x14ac:dyDescent="0.15">
      <c r="B34" s="17" t="s">
        <v>34</v>
      </c>
      <c r="C34" s="13"/>
      <c r="D34" s="22">
        <f>D33*1000/J33</f>
        <v>0.99966802644316932</v>
      </c>
      <c r="E34" s="13"/>
      <c r="F34" s="10" t="s">
        <v>25</v>
      </c>
      <c r="G34" s="4"/>
      <c r="H34" s="12" t="str">
        <f>IF(D34&lt;$J$27,"＜","＞")</f>
        <v>＜</v>
      </c>
      <c r="I34" s="4"/>
      <c r="J34" s="12" t="s">
        <v>35</v>
      </c>
      <c r="K34" s="4"/>
      <c r="L34" s="15" t="str">
        <f>IF(D34&lt;$J$27,"OK","NG")</f>
        <v>OK</v>
      </c>
      <c r="M34" s="13"/>
      <c r="O34" s="1"/>
      <c r="P34" s="1"/>
      <c r="Q34" s="1"/>
      <c r="R34" s="1"/>
      <c r="S34" s="1"/>
      <c r="T34" s="1"/>
    </row>
    <row r="35" spans="2:23" ht="12" customHeight="1" x14ac:dyDescent="0.15">
      <c r="B35" s="3"/>
      <c r="C35" s="4"/>
      <c r="D35" s="3"/>
      <c r="E35" s="4"/>
      <c r="F35" s="3"/>
      <c r="G35" s="4"/>
      <c r="J35" s="1"/>
      <c r="K35" s="3"/>
      <c r="L35" s="4"/>
      <c r="M35" s="3"/>
      <c r="N35" s="4"/>
      <c r="Q35" s="1"/>
      <c r="R35" s="3"/>
      <c r="S35" s="4"/>
      <c r="T35" s="3"/>
      <c r="U35" s="4"/>
    </row>
    <row r="36" spans="2:23" ht="12" customHeight="1" x14ac:dyDescent="0.15">
      <c r="B36" s="3"/>
      <c r="C36" s="4"/>
      <c r="D36" s="3"/>
      <c r="E36" s="4"/>
      <c r="F36" s="3"/>
      <c r="G36" s="4"/>
      <c r="J36" s="1"/>
      <c r="K36" s="3"/>
      <c r="L36" s="4"/>
      <c r="M36" s="3"/>
      <c r="N36" s="4"/>
      <c r="Q36" s="1"/>
      <c r="R36" s="3"/>
      <c r="S36" s="4"/>
      <c r="T36" s="3"/>
      <c r="U36" s="4"/>
    </row>
    <row r="37" spans="2:23" ht="12" customHeight="1" x14ac:dyDescent="0.15">
      <c r="B37" s="25" t="s">
        <v>36</v>
      </c>
      <c r="C37" s="25"/>
      <c r="D37" s="25"/>
      <c r="E37" s="25"/>
      <c r="F37" s="25"/>
      <c r="G37" s="25"/>
      <c r="H37" s="3"/>
      <c r="I37" s="4"/>
      <c r="J37" s="4"/>
      <c r="K37" s="4"/>
      <c r="L37" s="1"/>
      <c r="M37" s="1"/>
    </row>
    <row r="38" spans="2:23" ht="12" customHeight="1" x14ac:dyDescent="0.15">
      <c r="B38" s="17" t="s">
        <v>28</v>
      </c>
      <c r="C38" s="13"/>
      <c r="D38" s="9">
        <v>11300</v>
      </c>
      <c r="E38" s="13"/>
      <c r="F38" s="10" t="s">
        <v>29</v>
      </c>
      <c r="G38" s="4"/>
      <c r="I38" s="3"/>
      <c r="J38" s="4"/>
      <c r="K38" s="3"/>
      <c r="L38" s="4"/>
      <c r="M38" s="3"/>
      <c r="N38" s="4"/>
      <c r="P38" s="3"/>
      <c r="Q38" s="4"/>
      <c r="R38" s="3"/>
      <c r="S38" s="4"/>
      <c r="T38" s="3"/>
      <c r="U38" s="4"/>
    </row>
    <row r="39" spans="2:23" ht="12" customHeight="1" x14ac:dyDescent="0.15">
      <c r="B39" s="17" t="s">
        <v>30</v>
      </c>
      <c r="C39" s="13"/>
      <c r="D39" s="9">
        <v>250</v>
      </c>
      <c r="E39" s="13"/>
      <c r="F39" s="10" t="s">
        <v>29</v>
      </c>
      <c r="G39" s="4"/>
      <c r="I39" s="3"/>
      <c r="J39" s="4"/>
      <c r="K39" s="3"/>
      <c r="L39" s="4"/>
      <c r="M39" s="3"/>
      <c r="N39" s="4"/>
      <c r="P39" s="3"/>
      <c r="Q39" s="4"/>
      <c r="R39" s="3"/>
      <c r="S39" s="4"/>
      <c r="T39" s="3"/>
      <c r="U39" s="4"/>
    </row>
    <row r="40" spans="2:23" ht="12" customHeight="1" x14ac:dyDescent="0.15">
      <c r="L40" s="1"/>
      <c r="M40" s="1"/>
    </row>
    <row r="41" spans="2:23" ht="13.5" customHeight="1" x14ac:dyDescent="0.15">
      <c r="B41" s="17" t="s">
        <v>31</v>
      </c>
      <c r="C41" s="13"/>
      <c r="D41" s="11">
        <f>ABS(I25)</f>
        <v>141.51198559159184</v>
      </c>
      <c r="E41" s="13"/>
      <c r="F41" s="10" t="s">
        <v>5</v>
      </c>
      <c r="G41" s="4"/>
      <c r="H41" s="12" t="s">
        <v>32</v>
      </c>
      <c r="I41" s="4"/>
      <c r="J41" s="11">
        <f>D38*D39</f>
        <v>2825000</v>
      </c>
      <c r="K41" s="13"/>
      <c r="L41" s="10" t="s">
        <v>33</v>
      </c>
      <c r="M41" s="4"/>
    </row>
    <row r="42" spans="2:23" ht="13.5" customHeight="1" x14ac:dyDescent="0.15">
      <c r="B42" s="17" t="s">
        <v>34</v>
      </c>
      <c r="C42" s="13"/>
      <c r="D42" s="22">
        <f>D41*1000/J41</f>
        <v>5.0092738262510379E-2</v>
      </c>
      <c r="E42" s="13"/>
      <c r="F42" s="10" t="s">
        <v>25</v>
      </c>
      <c r="G42" s="4"/>
      <c r="H42" s="12" t="str">
        <f>IF(D42&lt;$J$27,"＜","＞")</f>
        <v>＜</v>
      </c>
      <c r="I42" s="4"/>
      <c r="J42" s="12" t="s">
        <v>35</v>
      </c>
      <c r="K42" s="4"/>
      <c r="L42" s="15" t="str">
        <f>IF(D42&lt;$J$27,"OK","NG")</f>
        <v>OK</v>
      </c>
      <c r="M42" s="13"/>
      <c r="O42" s="1"/>
      <c r="P42" s="1"/>
      <c r="Q42" s="1"/>
      <c r="R42" s="1"/>
      <c r="S42" s="1"/>
      <c r="T42" s="1"/>
    </row>
    <row r="46" spans="2:23" ht="12" customHeight="1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2:23" ht="12" customHeight="1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2:23" ht="12" customHeight="1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2:23" ht="12" customHeight="1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3"/>
      <c r="M49" s="4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2:23" ht="12" customHeight="1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2:23" ht="12" customHeight="1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2:23" ht="12" customHeight="1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2:23" ht="12" customHeight="1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2:23" ht="12" customHeight="1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2:23" ht="12" customHeight="1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7" spans="2:23" ht="12" customHeight="1" x14ac:dyDescent="0.15">
      <c r="B57" s="3"/>
      <c r="C57" s="4"/>
      <c r="D57" s="3"/>
      <c r="E57" s="4"/>
      <c r="F57" s="3"/>
      <c r="G57" s="4"/>
      <c r="H57" s="3"/>
      <c r="I57" s="4"/>
      <c r="J57" s="3"/>
      <c r="K57" s="4"/>
      <c r="L57" s="3"/>
      <c r="M57" s="4"/>
    </row>
    <row r="58" spans="2:23" ht="12" customHeight="1" x14ac:dyDescent="0.15">
      <c r="B58" s="3"/>
      <c r="C58" s="4"/>
      <c r="D58" s="3"/>
      <c r="E58" s="4"/>
      <c r="F58" s="3"/>
      <c r="G58" s="4"/>
      <c r="H58" s="3"/>
      <c r="I58" s="4"/>
      <c r="J58" s="3"/>
      <c r="K58" s="4"/>
      <c r="L58" s="3"/>
      <c r="M58" s="4"/>
    </row>
    <row r="92" ht="12" customHeight="1" x14ac:dyDescent="0.15"/>
  </sheetData>
  <mergeCells count="205">
    <mergeCell ref="A8:W8"/>
    <mergeCell ref="AA12:AA13"/>
    <mergeCell ref="J41:K41"/>
    <mergeCell ref="L41:M41"/>
    <mergeCell ref="F27:G27"/>
    <mergeCell ref="H27:I27"/>
    <mergeCell ref="L34:M34"/>
    <mergeCell ref="AA14:AA15"/>
    <mergeCell ref="D42:E42"/>
    <mergeCell ref="I38:J38"/>
    <mergeCell ref="K38:L38"/>
    <mergeCell ref="X25:Y25"/>
    <mergeCell ref="L49:M49"/>
    <mergeCell ref="T36:U36"/>
    <mergeCell ref="B29:G29"/>
    <mergeCell ref="B37:G37"/>
    <mergeCell ref="F36:G36"/>
    <mergeCell ref="B57:C57"/>
    <mergeCell ref="R35:S35"/>
    <mergeCell ref="N20:O21"/>
    <mergeCell ref="P20:Q21"/>
    <mergeCell ref="N22:O23"/>
    <mergeCell ref="P22:Q23"/>
    <mergeCell ref="O24:P24"/>
    <mergeCell ref="Q24:R24"/>
    <mergeCell ref="B39:C39"/>
    <mergeCell ref="D57:E57"/>
    <mergeCell ref="V22:W23"/>
    <mergeCell ref="G24:H24"/>
    <mergeCell ref="I24:J24"/>
    <mergeCell ref="T18:U19"/>
    <mergeCell ref="V18:W19"/>
    <mergeCell ref="F12:G13"/>
    <mergeCell ref="AA22:AA23"/>
    <mergeCell ref="M39:N39"/>
    <mergeCell ref="V16:W17"/>
    <mergeCell ref="L33:M33"/>
    <mergeCell ref="B12:E13"/>
    <mergeCell ref="F10:G10"/>
    <mergeCell ref="D34:E34"/>
    <mergeCell ref="F34:G34"/>
    <mergeCell ref="F30:G30"/>
    <mergeCell ref="J27:K27"/>
    <mergeCell ref="B14:E15"/>
    <mergeCell ref="AA18:AA19"/>
    <mergeCell ref="B33:C33"/>
    <mergeCell ref="D33:E33"/>
    <mergeCell ref="B41:C41"/>
    <mergeCell ref="B35:C35"/>
    <mergeCell ref="D35:E35"/>
    <mergeCell ref="D58:E58"/>
    <mergeCell ref="F58:G58"/>
    <mergeCell ref="N18:O19"/>
    <mergeCell ref="F20:G21"/>
    <mergeCell ref="W24:W25"/>
    <mergeCell ref="F22:G23"/>
    <mergeCell ref="H22:I23"/>
    <mergeCell ref="P39:Q39"/>
    <mergeCell ref="B38:C38"/>
    <mergeCell ref="M25:N25"/>
    <mergeCell ref="O25:P25"/>
    <mergeCell ref="M36:N36"/>
    <mergeCell ref="M30:N30"/>
    <mergeCell ref="L16:M17"/>
    <mergeCell ref="N16:O17"/>
    <mergeCell ref="T16:U17"/>
    <mergeCell ref="A1:AA1"/>
    <mergeCell ref="T38:U38"/>
    <mergeCell ref="Z16:Z17"/>
    <mergeCell ref="AA20:AA21"/>
    <mergeCell ref="B42:C42"/>
    <mergeCell ref="L18:M19"/>
    <mergeCell ref="R12:S13"/>
    <mergeCell ref="F33:G33"/>
    <mergeCell ref="Z18:Z19"/>
    <mergeCell ref="H20:I21"/>
    <mergeCell ref="F31:G31"/>
    <mergeCell ref="S24:T24"/>
    <mergeCell ref="U24:V24"/>
    <mergeCell ref="B20:E21"/>
    <mergeCell ref="D39:E39"/>
    <mergeCell ref="F39:G39"/>
    <mergeCell ref="P30:Q30"/>
    <mergeCell ref="G25:H25"/>
    <mergeCell ref="B22:E23"/>
    <mergeCell ref="X20:Y21"/>
    <mergeCell ref="P31:Q31"/>
    <mergeCell ref="R31:S31"/>
    <mergeCell ref="Z22:Z23"/>
    <mergeCell ref="X22:Y23"/>
    <mergeCell ref="U25:V25"/>
    <mergeCell ref="F35:G35"/>
    <mergeCell ref="B16:E17"/>
    <mergeCell ref="L27:M27"/>
    <mergeCell ref="I31:J31"/>
    <mergeCell ref="B18:E19"/>
    <mergeCell ref="K24:L24"/>
    <mergeCell ref="X18:Y19"/>
    <mergeCell ref="D36:E36"/>
    <mergeCell ref="AA16:AA17"/>
    <mergeCell ref="H58:I58"/>
    <mergeCell ref="B58:C58"/>
    <mergeCell ref="R18:S19"/>
    <mergeCell ref="D27:E27"/>
    <mergeCell ref="H57:I57"/>
    <mergeCell ref="H42:I42"/>
    <mergeCell ref="M38:N38"/>
    <mergeCell ref="J42:K42"/>
    <mergeCell ref="R39:S39"/>
    <mergeCell ref="T39:U39"/>
    <mergeCell ref="Q25:R25"/>
    <mergeCell ref="T30:U30"/>
    <mergeCell ref="F9:G9"/>
    <mergeCell ref="T31:U31"/>
    <mergeCell ref="M24:N24"/>
    <mergeCell ref="D38:E38"/>
    <mergeCell ref="F18:G19"/>
    <mergeCell ref="F24:F25"/>
    <mergeCell ref="P16:Q17"/>
    <mergeCell ref="F16:G17"/>
    <mergeCell ref="X16:Y17"/>
    <mergeCell ref="B9:E9"/>
    <mergeCell ref="S25:T25"/>
    <mergeCell ref="K36:L36"/>
    <mergeCell ref="H41:I41"/>
    <mergeCell ref="B27:C27"/>
    <mergeCell ref="H34:I34"/>
    <mergeCell ref="J34:K34"/>
    <mergeCell ref="P18:Q19"/>
    <mergeCell ref="R36:S36"/>
    <mergeCell ref="T20:U21"/>
    <mergeCell ref="V20:W21"/>
    <mergeCell ref="D41:E41"/>
    <mergeCell ref="F41:G41"/>
    <mergeCell ref="J58:K58"/>
    <mergeCell ref="F57:G57"/>
    <mergeCell ref="R20:S21"/>
    <mergeCell ref="B10:E10"/>
    <mergeCell ref="J22:K23"/>
    <mergeCell ref="H29:K29"/>
    <mergeCell ref="F38:G38"/>
    <mergeCell ref="X24:Y24"/>
    <mergeCell ref="I39:J39"/>
    <mergeCell ref="K39:L39"/>
    <mergeCell ref="R16:S17"/>
    <mergeCell ref="H33:I33"/>
    <mergeCell ref="B36:C36"/>
    <mergeCell ref="J33:K33"/>
    <mergeCell ref="J20:K21"/>
    <mergeCell ref="L20:M21"/>
    <mergeCell ref="H10:I10"/>
    <mergeCell ref="B31:C31"/>
    <mergeCell ref="B11:E11"/>
    <mergeCell ref="K25:L25"/>
    <mergeCell ref="K31:L31"/>
    <mergeCell ref="M31:N31"/>
    <mergeCell ref="B24:E25"/>
    <mergeCell ref="L58:M58"/>
    <mergeCell ref="B34:C34"/>
    <mergeCell ref="B30:C30"/>
    <mergeCell ref="D30:E30"/>
    <mergeCell ref="L12:M13"/>
    <mergeCell ref="N12:O13"/>
    <mergeCell ref="L14:M15"/>
    <mergeCell ref="N14:O15"/>
    <mergeCell ref="L42:M42"/>
    <mergeCell ref="F42:G42"/>
    <mergeCell ref="F14:G15"/>
    <mergeCell ref="Z20:Z21"/>
    <mergeCell ref="Z14:Z15"/>
    <mergeCell ref="P38:Q38"/>
    <mergeCell ref="R38:S38"/>
    <mergeCell ref="D31:E31"/>
    <mergeCell ref="R22:S23"/>
    <mergeCell ref="T22:U23"/>
    <mergeCell ref="L22:M23"/>
    <mergeCell ref="R30:S30"/>
    <mergeCell ref="I25:J25"/>
    <mergeCell ref="T14:U15"/>
    <mergeCell ref="I30:J30"/>
    <mergeCell ref="K30:L30"/>
    <mergeCell ref="J57:K57"/>
    <mergeCell ref="L57:M57"/>
    <mergeCell ref="T35:U35"/>
    <mergeCell ref="H37:K37"/>
    <mergeCell ref="Z12:Z13"/>
    <mergeCell ref="H16:I17"/>
    <mergeCell ref="H9:I9"/>
    <mergeCell ref="K35:L35"/>
    <mergeCell ref="M35:N35"/>
    <mergeCell ref="H18:I19"/>
    <mergeCell ref="J16:K17"/>
    <mergeCell ref="J18:K19"/>
    <mergeCell ref="X12:Y13"/>
    <mergeCell ref="V14:W15"/>
    <mergeCell ref="P12:Q13"/>
    <mergeCell ref="H12:I13"/>
    <mergeCell ref="J12:K13"/>
    <mergeCell ref="P14:Q15"/>
    <mergeCell ref="H14:I15"/>
    <mergeCell ref="R14:S15"/>
    <mergeCell ref="J14:K15"/>
    <mergeCell ref="T12:U13"/>
    <mergeCell ref="X14:Y15"/>
    <mergeCell ref="V12:W13"/>
  </mergeCells>
  <phoneticPr fontId="11"/>
  <conditionalFormatting sqref="L34">
    <cfRule type="cellIs" dxfId="3" priority="1" operator="equal">
      <formula>"OK"</formula>
    </cfRule>
    <cfRule type="cellIs" dxfId="2" priority="2" operator="equal">
      <formula>"NG"</formula>
    </cfRule>
  </conditionalFormatting>
  <conditionalFormatting sqref="L42">
    <cfRule type="cellIs" dxfId="1" priority="3" operator="equal">
      <formula>"OK"</formula>
    </cfRule>
    <cfRule type="cellIs" dxfId="0" priority="4" operator="equal">
      <formula>"NG"</formula>
    </cfRule>
  </conditionalFormatting>
  <pageMargins left="0.75" right="0.75" top="1" bottom="1" header="0.5" footer="0.5"/>
  <pageSetup paperSize="9" scale="95" orientation="portrait" r:id="rId1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1F面内せん断</vt:lpstr>
      <vt:lpstr>'1F面内せん断'!Print_Area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菅沼田 直人</cp:lastModifiedBy>
  <dcterms:created xsi:type="dcterms:W3CDTF">2026-07-08T04:32:05Z</dcterms:created>
  <dcterms:modified xsi:type="dcterms:W3CDTF">2026-07-10T05:38:20Z</dcterms:modified>
</cp:coreProperties>
</file>